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peralta\Desktop\2024\PRESUPUESTO FISICO FINANCIERO 2024\"/>
    </mc:Choice>
  </mc:AlternateContent>
  <xr:revisionPtr revIDLastSave="0" documentId="13_ncr:1_{820BE874-9F40-437A-8019-DD046E85BB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7951" sheetId="1" r:id="rId1"/>
    <sheet name="795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F27" i="2"/>
  <c r="J27" i="2" s="1"/>
  <c r="E27" i="2"/>
  <c r="F23" i="2"/>
  <c r="I23" i="2" s="1"/>
  <c r="F27" i="1"/>
  <c r="J27" i="1" s="1"/>
  <c r="E27" i="1"/>
  <c r="G27" i="1"/>
  <c r="I27" i="1" s="1"/>
  <c r="F23" i="1"/>
  <c r="I23" i="1"/>
  <c r="I27" i="2" l="1"/>
</calcChain>
</file>

<file path=xl/sharedStrings.xml><?xml version="1.0" encoding="utf-8"?>
<sst xmlns="http://schemas.openxmlformats.org/spreadsheetml/2006/main" count="146" uniqueCount="78">
  <si>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</si>
  <si>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</si>
  <si>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</si>
  <si>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</si>
  <si>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</si>
  <si>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</si>
  <si>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</si>
  <si>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</si>
  <si>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</si>
  <si>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</si>
  <si>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</si>
  <si>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</si>
  <si>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</si>
  <si>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</si>
  <si>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</si>
  <si>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</si>
  <si>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</si>
  <si>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</si>
  <si>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</si>
  <si>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</si>
  <si>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</si>
  <si>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</si>
  <si>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</si>
  <si>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</si>
  <si>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</si>
  <si>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</si>
  <si>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</si>
  <si>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</si>
  <si>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</si>
  <si>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</si>
  <si>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</si>
  <si>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</si>
  <si>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</si>
  <si>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</si>
  <si>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</si>
  <si>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</si>
  <si>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</si>
  <si>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</si>
  <si>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</si>
  <si>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</si>
  <si>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</si>
  <si>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</si>
  <si>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</si>
  <si>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</si>
  <si>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</si>
  <si>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Lineamiento para la Ejecución Presupuestaria 2019 de las Empresas Publicas no Financieras e Instituciones Públicas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</si>
  <si>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</si>
  <si>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</si>
  <si>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</si>
  <si>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</si>
  <si>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</si>
  <si>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</si>
  <si>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</si>
  <si>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</si>
  <si>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</si>
  <si>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</si>
  <si>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</si>
  <si>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</si>
  <si>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</si>
  <si>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</si>
  <si>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</si>
  <si>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</si>
  <si>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7951-Población mayor de 18 años y distribuidores autorizados con producción y venta de los productos de la Lotería Nacional</t>
  </si>
  <si>
    <t xml:space="preserve">Cantidad de productos de Loteria Nacional vendidos	</t>
  </si>
  <si>
    <t>7951-Población mayor de 18 años y distribuidores autorizados con producción y venta de los productos de la Lotería Nacional.</t>
  </si>
  <si>
    <t>7952-Propietarios de Bancas de loterías y clientes mayores de 18 años que compran los productos de la Lotería Nacional reciben los sorteos realizados de manera transparente</t>
  </si>
  <si>
    <t xml:space="preserve">Cantidad de sorteos celebrados	 </t>
  </si>
  <si>
    <t xml:space="preserve">El Presupuesto Inicial para este producto fue de RD$110,125,000.00 pero la DIGEPRES nos autorizo a traves de una modificacion presupuestaria de adicion, los recursos de Saldos de Periodos Anteriores, por lo que el Presupuesto aumento a RD$125,152,247.56 para la ejecucion de todo lo relacionado a la celebracion de sorteos. </t>
  </si>
  <si>
    <t xml:space="preserve">Lograr la ejecucion de las actividades propias de la celebracion de sorteos tanto de Fenabanca como de los sorteos de la Loteria Nacional. </t>
  </si>
  <si>
    <t xml:space="preserve">Con este producto se quiere lograr contabilizar el presupuesto y la ejecucion de las actividades de produccion y venta de los productos de la Loteria Nacional. </t>
  </si>
  <si>
    <t xml:space="preserve">El Presupuesto Inicial para este producto fue de RD$607,500,000.00 pero la DIGEPRES nos autorizo a traves de una modificacion presupuestaria de adicion, los recursos de Saldos de Periodos Anteriores, por lo que el Presupuesto aumento a RD$616,431,211.70 para la ejecucion de todo lo relacionado a la comercializacion y produccion de los productos de la institucion. </t>
  </si>
  <si>
    <t>IV. Formulación y Ejecución Física-Financiera Semestre Enero a Junio 2024</t>
  </si>
  <si>
    <t>Informe de Evaluación Semestral de las Metas Físicas-Financieras</t>
  </si>
  <si>
    <t>Programación Semestral</t>
  </si>
  <si>
    <t>Ejecución Semestral</t>
  </si>
  <si>
    <t>IV.II - Formulación y Ejecución Semestral de las Metas por Producto</t>
  </si>
  <si>
    <t xml:space="preserve">En el semestre informado (enero a junio 2024) logramos realizar el pago de las nominas de las Direcciones de Produccion y Comercial, ademas del pago de premios a ganadores de los sorteos celebrados en beneficio de la Loteria Nacional. </t>
  </si>
  <si>
    <t xml:space="preserve">La ejecucion de este producto fue de un 94.74% en cuanto a la ejecucion fisica ya que se celebraron los 504 sorteos programados para el semestre enero-junio 2024, sin embargo, la ejecucion financiera fue de un 35.85% en base al Presupuesto Anual Vigente y la Programacion del trimestre ya que en este trimestre se pagaron las nominas de la Direccion de Sorteos, el pago de servicio de notarizacion de sorteos, y el servicio de transmision de sorteos, sin ejecutar algunos planes que corresponden a gastos de dicho producto que no se consideran necesarios para ejecutarse en este momento, con un sentido de mejora a la calidad del gasto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</si>
</sst>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0" fontId="20" fillId="0" borderId="17" xfId="0" applyFont="1" applyBorder="1" applyAlignment="1" applyProtection="1">
      <alignment vertical="center" wrapText="1"/>
      <protection locked="0"/>
    </xf>
    <xf numFmtId="43" fontId="0" fillId="0" borderId="0" xfId="0" applyNumberFormat="1"/>
    <xf numFmtId="12" fontId="0" fillId="0" borderId="0" xfId="1" applyNumberFormat="1" applyFont="1"/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3B10C65D-380F-43C7-AA29-5424DBFC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29" dataDxfId="27" headerRowBorderDxfId="28" tableBorderDxfId="26" totalsRowBorderDxfId="25">
  <tableColumns count="10">
    <tableColumn id="1" xr3:uid="{00000000-0010-0000-0000-000001000000}" name="Producto" dataDxfId="24"/>
    <tableColumn id="2" xr3:uid="{00000000-0010-0000-0000-000002000000}" name="Indicador" dataDxfId="23"/>
    <tableColumn id="3" xr3:uid="{00000000-0010-0000-0000-000003000000}" name="Física_x000a_(A)" dataDxfId="22"/>
    <tableColumn id="4" xr3:uid="{00000000-0010-0000-0000-000004000000}" name="Financiera_x000a_(B)" dataDxfId="21"/>
    <tableColumn id="9" xr3:uid="{00000000-0010-0000-0000-000009000000}" name="Física_x000a_(C)" dataDxfId="20">
      <calculatedColumnFormula>172200*2</calculatedColumnFormula>
    </tableColumn>
    <tableColumn id="10" xr3:uid="{00000000-0010-0000-0000-00000A000000}" name="Financiera_x000a_(D)" dataDxfId="19">
      <calculatedColumnFormula>154107803*2</calculatedColumnFormula>
    </tableColumn>
    <tableColumn id="5" xr3:uid="{00000000-0010-0000-0000-000005000000}" name="Física _x000a_(E)" dataDxfId="18">
      <calculatedColumnFormula>21734+14204</calculatedColumnFormula>
    </tableColumn>
    <tableColumn id="6" xr3:uid="{00000000-0010-0000-0000-000006000000}" name="Financiera _x000a_ (F)" dataDxfId="17"/>
    <tableColumn id="7" xr3:uid="{00000000-0010-0000-0000-000007000000}" name="Física _x000a_(%)_x000a_ G=E/C" dataDxfId="16" dataCellStyle="Porcentaje">
      <calculatedColumnFormula>IF(G27&gt;0,G27/E27,0)</calculatedColumnFormula>
    </tableColumn>
    <tableColumn id="8" xr3:uid="{00000000-0010-0000-0000-000008000000}" name="Financiero _x000a_(%) _x000a_H=F/D" dataDxfId="15">
      <calculatedColumnFormula>IF(H27&gt;0,H27/F27,0)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BE63B-5B84-448B-AA6C-6FD23F72F4C0}" name="Tabla13" displayName="Tabla13" ref="A26:J27" totalsRowShown="0" headerRowDxfId="14" dataDxfId="12" headerRowBorderDxfId="13" tableBorderDxfId="11" totalsRowBorderDxfId="10">
  <tableColumns count="10">
    <tableColumn id="1" xr3:uid="{116E6D41-F77F-4E01-9187-EF0CA39D69B0}" name="Producto" dataDxfId="9"/>
    <tableColumn id="2" xr3:uid="{556795A6-AAB2-4BD8-8D1B-F50AA228DE13}" name="Indicador" dataDxfId="8"/>
    <tableColumn id="3" xr3:uid="{86653FA3-707E-4995-BE01-3C59CCA7D877}" name="Física_x000a_(A)" dataDxfId="7"/>
    <tableColumn id="4" xr3:uid="{8D50F3BD-CB1A-481E-8CCB-166721336A53}" name="Financiera_x000a_(B)" dataDxfId="6"/>
    <tableColumn id="9" xr3:uid="{E2532A4C-0392-4842-A1BA-124C180F2F2E}" name="Física_x000a_(C)" dataDxfId="0">
      <calculatedColumnFormula>266*2</calculatedColumnFormula>
    </tableColumn>
    <tableColumn id="10" xr3:uid="{F7C15B1F-47E1-40C6-8975-59AD86C7375B}" name="Financiera_x000a_(D)" dataDxfId="5">
      <calculatedColumnFormula>31285561.89*2</calculatedColumnFormula>
    </tableColumn>
    <tableColumn id="5" xr3:uid="{42369634-21C3-4AA1-8D37-EBA0D5DEF467}" name="Física _x000a_(E)" dataDxfId="4">
      <calculatedColumnFormula>252*2</calculatedColumnFormula>
    </tableColumn>
    <tableColumn id="6" xr3:uid="{0EC2FEE7-B8F7-4B12-8FFB-03D52E16C97F}" name="Financiera _x000a_ (F)" dataDxfId="3"/>
    <tableColumn id="7" xr3:uid="{9596593E-6263-4AE1-A733-D4303AF9C0D5}" name="Física _x000a_(%)_x000a_ G=E/C" dataDxfId="2" dataCellStyle="Porcentaje">
      <calculatedColumnFormula>IF(G27&gt;0,G27/E27,0)</calculatedColumnFormula>
    </tableColumn>
    <tableColumn id="8" xr3:uid="{584ED5FA-503E-45FF-818C-1487095D3BDD}" name="Financiero _x000a_(%) _x000a_H=F/D" dataDxfId="1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opLeftCell="A27" zoomScaleNormal="100" workbookViewId="0">
      <selection activeCell="K33" sqref="K33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3" max="13" width="15.140625" bestFit="1" customWidth="1"/>
  </cols>
  <sheetData>
    <row r="1" spans="1:11" ht="21.75" thickBot="1" x14ac:dyDescent="0.3">
      <c r="A1" s="1"/>
      <c r="B1" s="32" t="s">
        <v>72</v>
      </c>
      <c r="C1" s="33"/>
      <c r="D1" s="33"/>
      <c r="E1" s="33"/>
      <c r="F1" s="33"/>
      <c r="G1" s="33"/>
      <c r="H1" s="33"/>
      <c r="I1" s="33"/>
      <c r="J1" s="34"/>
      <c r="K1" s="2"/>
    </row>
    <row r="2" spans="1:11" ht="21.75" thickBot="1" x14ac:dyDescent="0.3">
      <c r="A2" s="3"/>
      <c r="B2" s="35" t="s">
        <v>0</v>
      </c>
      <c r="C2" s="36"/>
      <c r="D2" s="35" t="s">
        <v>1</v>
      </c>
      <c r="E2" s="36"/>
      <c r="F2" s="36"/>
      <c r="G2" s="36"/>
      <c r="H2" s="37"/>
      <c r="I2" s="4" t="s">
        <v>44</v>
      </c>
      <c r="J2" s="5" t="s">
        <v>2</v>
      </c>
      <c r="K2" s="2"/>
    </row>
    <row r="3" spans="1:11" ht="21.75" thickBot="1" x14ac:dyDescent="0.3">
      <c r="A3" s="6"/>
      <c r="B3" s="38" t="s">
        <v>3</v>
      </c>
      <c r="C3" s="39"/>
      <c r="D3" s="38" t="s">
        <v>45</v>
      </c>
      <c r="E3" s="39"/>
      <c r="F3" s="39"/>
      <c r="G3" s="39"/>
      <c r="H3" s="40"/>
      <c r="I3" s="7">
        <v>44834</v>
      </c>
      <c r="J3" s="8">
        <v>0</v>
      </c>
      <c r="K3" s="2"/>
    </row>
    <row r="4" spans="1:11" x14ac:dyDescent="0.25">
      <c r="A4" s="41"/>
      <c r="B4" s="42"/>
      <c r="C4" s="42"/>
      <c r="D4" s="43"/>
      <c r="E4" s="43"/>
      <c r="F4" s="43"/>
      <c r="G4" s="43"/>
      <c r="H4" s="43"/>
      <c r="I4" s="42"/>
      <c r="J4" s="44"/>
      <c r="K4" s="2"/>
    </row>
    <row r="5" spans="1:11" ht="15.75" x14ac:dyDescent="0.25">
      <c r="A5" s="45" t="s">
        <v>43</v>
      </c>
      <c r="B5" s="45"/>
      <c r="C5" s="45"/>
      <c r="D5" s="45"/>
      <c r="E5" s="45"/>
      <c r="F5" s="45"/>
      <c r="G5" s="45"/>
      <c r="H5" s="45"/>
      <c r="I5" s="45"/>
      <c r="J5" s="45"/>
      <c r="K5" s="2"/>
    </row>
    <row r="6" spans="1:11" ht="15.75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2"/>
    </row>
    <row r="7" spans="1:11" x14ac:dyDescent="0.25">
      <c r="A7" s="10" t="s">
        <v>5</v>
      </c>
      <c r="B7" s="31" t="s">
        <v>46</v>
      </c>
      <c r="C7" s="31"/>
      <c r="D7" s="31"/>
      <c r="E7" s="31"/>
      <c r="F7" s="31"/>
      <c r="G7" s="31"/>
      <c r="H7" s="31"/>
      <c r="I7" s="31"/>
      <c r="J7" s="31"/>
      <c r="K7" s="2"/>
    </row>
    <row r="8" spans="1:11" ht="15" customHeight="1" x14ac:dyDescent="0.25">
      <c r="A8" s="11" t="s">
        <v>6</v>
      </c>
      <c r="B8" s="31" t="s">
        <v>47</v>
      </c>
      <c r="C8" s="31"/>
      <c r="D8" s="31"/>
      <c r="E8" s="31"/>
      <c r="F8" s="31"/>
      <c r="G8" s="31"/>
      <c r="H8" s="31"/>
      <c r="I8" s="31"/>
      <c r="J8" s="31"/>
      <c r="K8" s="2"/>
    </row>
    <row r="9" spans="1:11" x14ac:dyDescent="0.25">
      <c r="A9" s="11" t="s">
        <v>7</v>
      </c>
      <c r="B9" s="31" t="s">
        <v>48</v>
      </c>
      <c r="C9" s="31"/>
      <c r="D9" s="31"/>
      <c r="E9" s="31"/>
      <c r="F9" s="31"/>
      <c r="G9" s="31"/>
      <c r="H9" s="31"/>
      <c r="I9" s="31"/>
      <c r="J9" s="31"/>
      <c r="K9" s="2"/>
    </row>
    <row r="10" spans="1:11" ht="34.5" customHeight="1" x14ac:dyDescent="0.25">
      <c r="A10" s="12" t="s">
        <v>8</v>
      </c>
      <c r="B10" s="47" t="s">
        <v>56</v>
      </c>
      <c r="C10" s="47"/>
      <c r="D10" s="47"/>
      <c r="E10" s="47"/>
      <c r="F10" s="47"/>
      <c r="G10" s="47"/>
      <c r="H10" s="47"/>
      <c r="I10" s="47"/>
      <c r="J10" s="47"/>
    </row>
    <row r="11" spans="1:11" ht="25.5" customHeight="1" x14ac:dyDescent="0.25">
      <c r="A11" s="12" t="s">
        <v>9</v>
      </c>
      <c r="B11" s="47" t="s">
        <v>57</v>
      </c>
      <c r="C11" s="47"/>
      <c r="D11" s="47"/>
      <c r="E11" s="47"/>
      <c r="F11" s="47"/>
      <c r="G11" s="47"/>
      <c r="H11" s="47"/>
      <c r="I11" s="47"/>
      <c r="J11" s="47"/>
    </row>
    <row r="12" spans="1:11" ht="15.75" x14ac:dyDescent="0.25">
      <c r="A12" s="45" t="s">
        <v>10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 ht="39.75" customHeight="1" x14ac:dyDescent="0.25">
      <c r="A13" s="12" t="s">
        <v>11</v>
      </c>
      <c r="B13" s="13">
        <v>3.3</v>
      </c>
      <c r="C13" s="48" t="s">
        <v>50</v>
      </c>
      <c r="D13" s="48"/>
      <c r="E13" s="48"/>
      <c r="F13" s="48"/>
      <c r="G13" s="48"/>
      <c r="H13" s="48"/>
      <c r="I13" s="48"/>
      <c r="J13" s="48"/>
    </row>
    <row r="14" spans="1:11" x14ac:dyDescent="0.25">
      <c r="A14" s="12" t="s">
        <v>12</v>
      </c>
      <c r="B14" s="14">
        <v>3.5</v>
      </c>
      <c r="C14" s="48" t="s">
        <v>49</v>
      </c>
      <c r="D14" s="48"/>
      <c r="E14" s="48"/>
      <c r="F14" s="48"/>
      <c r="G14" s="48"/>
      <c r="H14" s="48"/>
      <c r="I14" s="48"/>
      <c r="J14" s="48"/>
    </row>
    <row r="15" spans="1:11" ht="41.25" customHeight="1" x14ac:dyDescent="0.25">
      <c r="A15" s="12" t="s">
        <v>13</v>
      </c>
      <c r="B15" s="19" t="s">
        <v>51</v>
      </c>
      <c r="C15" s="48" t="s">
        <v>52</v>
      </c>
      <c r="D15" s="48"/>
      <c r="E15" s="48"/>
      <c r="F15" s="48"/>
      <c r="G15" s="48"/>
      <c r="H15" s="48"/>
      <c r="I15" s="48"/>
      <c r="J15" s="48"/>
    </row>
    <row r="16" spans="1:11" ht="15.75" x14ac:dyDescent="0.25">
      <c r="A16" s="45" t="s">
        <v>14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 ht="17.25" customHeight="1" x14ac:dyDescent="0.25">
      <c r="A17" s="10" t="s">
        <v>15</v>
      </c>
      <c r="B17" s="49" t="s">
        <v>54</v>
      </c>
      <c r="C17" s="49"/>
      <c r="D17" s="49"/>
      <c r="E17" s="49"/>
      <c r="F17" s="49"/>
      <c r="G17" s="49"/>
      <c r="H17" s="49"/>
      <c r="I17" s="49"/>
      <c r="J17" s="49"/>
    </row>
    <row r="18" spans="1:13" ht="42.75" customHeight="1" x14ac:dyDescent="0.25">
      <c r="A18" s="15" t="s">
        <v>16</v>
      </c>
      <c r="B18" s="49" t="s">
        <v>53</v>
      </c>
      <c r="C18" s="49"/>
      <c r="D18" s="49"/>
      <c r="E18" s="49"/>
      <c r="F18" s="49"/>
      <c r="G18" s="49"/>
      <c r="H18" s="49"/>
      <c r="I18" s="49"/>
      <c r="J18" s="49"/>
    </row>
    <row r="19" spans="1:13" x14ac:dyDescent="0.25">
      <c r="A19" s="15" t="s">
        <v>17</v>
      </c>
      <c r="B19" s="49" t="s">
        <v>55</v>
      </c>
      <c r="C19" s="49"/>
      <c r="D19" s="49"/>
      <c r="E19" s="49"/>
      <c r="F19" s="49"/>
      <c r="G19" s="49"/>
      <c r="H19" s="49"/>
      <c r="I19" s="49"/>
      <c r="J19" s="49"/>
    </row>
    <row r="20" spans="1:13" ht="15.75" x14ac:dyDescent="0.25">
      <c r="A20" s="45" t="s">
        <v>71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 ht="15.75" x14ac:dyDescent="0.25">
      <c r="A21" s="46" t="s">
        <v>18</v>
      </c>
      <c r="B21" s="46"/>
      <c r="C21" s="46"/>
      <c r="D21" s="46"/>
      <c r="E21" s="46"/>
      <c r="F21" s="46"/>
      <c r="G21" s="46"/>
      <c r="H21" s="46"/>
      <c r="I21" s="46"/>
      <c r="J21" s="46"/>
      <c r="K21" s="2"/>
    </row>
    <row r="22" spans="1:13" ht="15" customHeight="1" x14ac:dyDescent="0.25">
      <c r="A22" s="50" t="s">
        <v>19</v>
      </c>
      <c r="B22" s="50"/>
      <c r="C22" s="50" t="s">
        <v>20</v>
      </c>
      <c r="D22" s="50"/>
      <c r="E22" s="50"/>
      <c r="F22" s="50" t="s">
        <v>21</v>
      </c>
      <c r="G22" s="50"/>
      <c r="H22" s="50"/>
      <c r="I22" s="50" t="s">
        <v>22</v>
      </c>
      <c r="J22" s="50"/>
    </row>
    <row r="23" spans="1:13" x14ac:dyDescent="0.25">
      <c r="A23" s="51">
        <v>607500000</v>
      </c>
      <c r="B23" s="51"/>
      <c r="C23" s="51">
        <v>616431211.70000005</v>
      </c>
      <c r="D23" s="51"/>
      <c r="E23" s="51"/>
      <c r="F23" s="51">
        <f>19450686.15+12711699.94</f>
        <v>32162386.089999996</v>
      </c>
      <c r="G23" s="51"/>
      <c r="H23" s="51"/>
      <c r="I23" s="52">
        <f>+F23/C23</f>
        <v>5.2175142140032549E-2</v>
      </c>
      <c r="J23" s="52"/>
    </row>
    <row r="24" spans="1:13" ht="15.75" x14ac:dyDescent="0.25">
      <c r="A24" s="46" t="s">
        <v>75</v>
      </c>
      <c r="B24" s="46"/>
      <c r="C24" s="46"/>
      <c r="D24" s="46"/>
      <c r="E24" s="46"/>
      <c r="F24" s="46"/>
      <c r="G24" s="46"/>
      <c r="H24" s="46"/>
      <c r="I24" s="46"/>
      <c r="J24" s="46"/>
      <c r="K24" s="2"/>
    </row>
    <row r="25" spans="1:13" x14ac:dyDescent="0.25">
      <c r="A25" s="26"/>
      <c r="B25" s="26"/>
      <c r="C25" s="53" t="s">
        <v>23</v>
      </c>
      <c r="D25" s="54"/>
      <c r="E25" s="53" t="s">
        <v>73</v>
      </c>
      <c r="F25" s="54"/>
      <c r="G25" s="53" t="s">
        <v>74</v>
      </c>
      <c r="H25" s="53"/>
      <c r="I25" s="53" t="s">
        <v>24</v>
      </c>
      <c r="J25" s="54"/>
    </row>
    <row r="26" spans="1:13" ht="38.25" x14ac:dyDescent="0.25">
      <c r="A26" s="16" t="s">
        <v>25</v>
      </c>
      <c r="B26" s="16" t="s">
        <v>26</v>
      </c>
      <c r="C26" s="16" t="s">
        <v>27</v>
      </c>
      <c r="D26" s="16" t="s">
        <v>28</v>
      </c>
      <c r="E26" s="16" t="s">
        <v>29</v>
      </c>
      <c r="F26" s="16" t="s">
        <v>30</v>
      </c>
      <c r="G26" s="16" t="s">
        <v>31</v>
      </c>
      <c r="H26" s="16" t="s">
        <v>32</v>
      </c>
      <c r="I26" s="16" t="s">
        <v>33</v>
      </c>
      <c r="J26" s="16" t="s">
        <v>34</v>
      </c>
    </row>
    <row r="27" spans="1:13" ht="60" x14ac:dyDescent="0.25">
      <c r="A27" s="22" t="s">
        <v>62</v>
      </c>
      <c r="B27" s="20" t="s">
        <v>63</v>
      </c>
      <c r="C27" s="21">
        <v>688800</v>
      </c>
      <c r="D27" s="23">
        <v>616431211.70000005</v>
      </c>
      <c r="E27" s="21">
        <f>172200*2</f>
        <v>344400</v>
      </c>
      <c r="F27" s="23">
        <f>154107803*2</f>
        <v>308215606</v>
      </c>
      <c r="G27" s="21">
        <f>21734+14204</f>
        <v>35938</v>
      </c>
      <c r="H27" s="23">
        <v>19450686.149999999</v>
      </c>
      <c r="I27" s="24">
        <f>IF(G27&gt;0,G27/E27,0)</f>
        <v>0.10434959349593496</v>
      </c>
      <c r="J27" s="25">
        <f>IF(H27&gt;0,H27/F27,0)</f>
        <v>6.3107401998327095E-2</v>
      </c>
      <c r="M27" s="27"/>
    </row>
    <row r="28" spans="1:13" ht="15.75" x14ac:dyDescent="0.25">
      <c r="A28" s="45" t="s">
        <v>35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3" ht="15.75" x14ac:dyDescent="0.25">
      <c r="A29" s="46" t="s">
        <v>36</v>
      </c>
      <c r="B29" s="46"/>
      <c r="C29" s="46"/>
      <c r="D29" s="46"/>
      <c r="E29" s="46"/>
      <c r="F29" s="46"/>
      <c r="G29" s="46"/>
      <c r="H29" s="46"/>
      <c r="I29" s="46"/>
      <c r="J29" s="46"/>
      <c r="K29" s="2"/>
      <c r="M29" s="27"/>
    </row>
    <row r="30" spans="1:13" ht="23.25" customHeight="1" x14ac:dyDescent="0.25">
      <c r="A30" s="17" t="s">
        <v>37</v>
      </c>
      <c r="B30" s="58" t="s">
        <v>64</v>
      </c>
      <c r="C30" s="58"/>
      <c r="D30" s="58"/>
      <c r="E30" s="58"/>
      <c r="F30" s="58"/>
      <c r="G30" s="58"/>
      <c r="H30" s="58"/>
      <c r="I30" s="58"/>
      <c r="J30" s="58"/>
      <c r="M30" s="27"/>
    </row>
    <row r="31" spans="1:13" ht="23.25" customHeight="1" x14ac:dyDescent="0.25">
      <c r="A31" s="17" t="s">
        <v>38</v>
      </c>
      <c r="B31" s="47" t="s">
        <v>69</v>
      </c>
      <c r="C31" s="47"/>
      <c r="D31" s="47"/>
      <c r="E31" s="47"/>
      <c r="F31" s="47"/>
      <c r="G31" s="47"/>
      <c r="H31" s="47"/>
      <c r="I31" s="47"/>
      <c r="J31" s="47"/>
    </row>
    <row r="32" spans="1:13" ht="40.5" customHeight="1" x14ac:dyDescent="0.25">
      <c r="A32" s="17" t="s">
        <v>39</v>
      </c>
      <c r="B32" s="47" t="s">
        <v>70</v>
      </c>
      <c r="C32" s="47"/>
      <c r="D32" s="47"/>
      <c r="E32" s="47"/>
      <c r="F32" s="47"/>
      <c r="G32" s="47"/>
      <c r="H32" s="47"/>
      <c r="I32" s="47"/>
      <c r="J32" s="47"/>
    </row>
    <row r="33" spans="1:11" ht="46.5" customHeight="1" x14ac:dyDescent="0.25">
      <c r="A33" s="17" t="s">
        <v>40</v>
      </c>
      <c r="B33" s="47" t="s">
        <v>76</v>
      </c>
      <c r="C33" s="47"/>
      <c r="D33" s="47"/>
      <c r="E33" s="47"/>
      <c r="F33" s="47"/>
      <c r="G33" s="47"/>
      <c r="H33" s="47"/>
      <c r="I33" s="47"/>
      <c r="J33" s="47"/>
    </row>
    <row r="34" spans="1:11" ht="15.75" x14ac:dyDescent="0.25">
      <c r="A34" s="45" t="s">
        <v>41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1" ht="15.75" x14ac:dyDescent="0.25">
      <c r="A35" s="56" t="s">
        <v>42</v>
      </c>
      <c r="B35" s="56"/>
      <c r="C35" s="56"/>
      <c r="D35" s="56"/>
      <c r="E35" s="56"/>
      <c r="F35" s="56"/>
      <c r="G35" s="56"/>
      <c r="H35" s="56"/>
      <c r="I35" s="56"/>
      <c r="J35" s="56"/>
      <c r="K35" s="2"/>
    </row>
    <row r="36" spans="1:11" ht="18.7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55" t="s">
        <v>61</v>
      </c>
      <c r="B41" s="55"/>
      <c r="C41" s="55"/>
      <c r="G41" s="55" t="s">
        <v>59</v>
      </c>
      <c r="H41" s="55"/>
      <c r="I41" s="55"/>
      <c r="J41" s="55"/>
    </row>
    <row r="42" spans="1:11" x14ac:dyDescent="0.25">
      <c r="A42" s="55" t="s">
        <v>58</v>
      </c>
      <c r="B42" s="55"/>
      <c r="C42" s="55"/>
      <c r="G42" s="55" t="s">
        <v>60</v>
      </c>
      <c r="H42" s="55"/>
      <c r="I42" s="55"/>
      <c r="J42" s="55"/>
    </row>
  </sheetData>
  <mergeCells count="50">
    <mergeCell ref="A29:J29"/>
    <mergeCell ref="G42:J42"/>
    <mergeCell ref="G41:J41"/>
    <mergeCell ref="A35:J35"/>
    <mergeCell ref="A36:J36"/>
    <mergeCell ref="A37:J37"/>
    <mergeCell ref="A41:C41"/>
    <mergeCell ref="A42:C42"/>
    <mergeCell ref="A34:J34"/>
    <mergeCell ref="B30:J30"/>
    <mergeCell ref="B31:J31"/>
    <mergeCell ref="B32:J32"/>
    <mergeCell ref="B33:J33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scale="7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C55F-ECC0-4741-8DD7-D44364CF94CB}">
  <sheetPr>
    <pageSetUpPr fitToPage="1"/>
  </sheetPr>
  <dimension ref="A1:M42"/>
  <sheetViews>
    <sheetView tabSelected="1" workbookViewId="0">
      <selection activeCell="L33" sqref="L33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3" width="14.140625" bestFit="1" customWidth="1"/>
  </cols>
  <sheetData>
    <row r="1" spans="1:11" ht="21.75" thickBot="1" x14ac:dyDescent="0.3">
      <c r="A1" s="1"/>
      <c r="B1" s="32" t="s">
        <v>72</v>
      </c>
      <c r="C1" s="33"/>
      <c r="D1" s="33"/>
      <c r="E1" s="33"/>
      <c r="F1" s="33"/>
      <c r="G1" s="33"/>
      <c r="H1" s="33"/>
      <c r="I1" s="33"/>
      <c r="J1" s="34"/>
      <c r="K1" s="2"/>
    </row>
    <row r="2" spans="1:11" ht="21.75" thickBot="1" x14ac:dyDescent="0.3">
      <c r="A2" s="3"/>
      <c r="B2" s="35" t="s">
        <v>0</v>
      </c>
      <c r="C2" s="36"/>
      <c r="D2" s="35" t="s">
        <v>1</v>
      </c>
      <c r="E2" s="36"/>
      <c r="F2" s="36"/>
      <c r="G2" s="36"/>
      <c r="H2" s="37"/>
      <c r="I2" s="4" t="s">
        <v>44</v>
      </c>
      <c r="J2" s="5" t="s">
        <v>2</v>
      </c>
      <c r="K2" s="2"/>
    </row>
    <row r="3" spans="1:11" ht="21.75" thickBot="1" x14ac:dyDescent="0.3">
      <c r="A3" s="6"/>
      <c r="B3" s="38" t="s">
        <v>3</v>
      </c>
      <c r="C3" s="39"/>
      <c r="D3" s="38" t="s">
        <v>45</v>
      </c>
      <c r="E3" s="39"/>
      <c r="F3" s="39"/>
      <c r="G3" s="39"/>
      <c r="H3" s="40"/>
      <c r="I3" s="7">
        <v>44834</v>
      </c>
      <c r="J3" s="8">
        <v>0</v>
      </c>
      <c r="K3" s="2"/>
    </row>
    <row r="4" spans="1:11" x14ac:dyDescent="0.25">
      <c r="A4" s="41"/>
      <c r="B4" s="42"/>
      <c r="C4" s="42"/>
      <c r="D4" s="43"/>
      <c r="E4" s="43"/>
      <c r="F4" s="43"/>
      <c r="G4" s="43"/>
      <c r="H4" s="43"/>
      <c r="I4" s="42"/>
      <c r="J4" s="44"/>
      <c r="K4" s="2"/>
    </row>
    <row r="5" spans="1:11" ht="15.75" x14ac:dyDescent="0.25">
      <c r="A5" s="45" t="s">
        <v>43</v>
      </c>
      <c r="B5" s="45"/>
      <c r="C5" s="45"/>
      <c r="D5" s="45"/>
      <c r="E5" s="45"/>
      <c r="F5" s="45"/>
      <c r="G5" s="45"/>
      <c r="H5" s="45"/>
      <c r="I5" s="45"/>
      <c r="J5" s="45"/>
      <c r="K5" s="2"/>
    </row>
    <row r="6" spans="1:11" ht="15.75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2"/>
    </row>
    <row r="7" spans="1:11" x14ac:dyDescent="0.25">
      <c r="A7" s="10" t="s">
        <v>5</v>
      </c>
      <c r="B7" s="31" t="s">
        <v>46</v>
      </c>
      <c r="C7" s="31"/>
      <c r="D7" s="31"/>
      <c r="E7" s="31"/>
      <c r="F7" s="31"/>
      <c r="G7" s="31"/>
      <c r="H7" s="31"/>
      <c r="I7" s="31"/>
      <c r="J7" s="31"/>
      <c r="K7" s="2"/>
    </row>
    <row r="8" spans="1:11" ht="15" customHeight="1" x14ac:dyDescent="0.25">
      <c r="A8" s="11" t="s">
        <v>6</v>
      </c>
      <c r="B8" s="31" t="s">
        <v>47</v>
      </c>
      <c r="C8" s="31"/>
      <c r="D8" s="31"/>
      <c r="E8" s="31"/>
      <c r="F8" s="31"/>
      <c r="G8" s="31"/>
      <c r="H8" s="31"/>
      <c r="I8" s="31"/>
      <c r="J8" s="31"/>
      <c r="K8" s="2"/>
    </row>
    <row r="9" spans="1:11" x14ac:dyDescent="0.25">
      <c r="A9" s="11" t="s">
        <v>7</v>
      </c>
      <c r="B9" s="31" t="s">
        <v>48</v>
      </c>
      <c r="C9" s="31"/>
      <c r="D9" s="31"/>
      <c r="E9" s="31"/>
      <c r="F9" s="31"/>
      <c r="G9" s="31"/>
      <c r="H9" s="31"/>
      <c r="I9" s="31"/>
      <c r="J9" s="31"/>
      <c r="K9" s="2"/>
    </row>
    <row r="10" spans="1:11" ht="34.5" customHeight="1" x14ac:dyDescent="0.25">
      <c r="A10" s="12" t="s">
        <v>8</v>
      </c>
      <c r="B10" s="47" t="s">
        <v>56</v>
      </c>
      <c r="C10" s="47"/>
      <c r="D10" s="47"/>
      <c r="E10" s="47"/>
      <c r="F10" s="47"/>
      <c r="G10" s="47"/>
      <c r="H10" s="47"/>
      <c r="I10" s="47"/>
      <c r="J10" s="47"/>
    </row>
    <row r="11" spans="1:11" ht="25.5" customHeight="1" x14ac:dyDescent="0.25">
      <c r="A11" s="12" t="s">
        <v>9</v>
      </c>
      <c r="B11" s="47" t="s">
        <v>57</v>
      </c>
      <c r="C11" s="47"/>
      <c r="D11" s="47"/>
      <c r="E11" s="47"/>
      <c r="F11" s="47"/>
      <c r="G11" s="47"/>
      <c r="H11" s="47"/>
      <c r="I11" s="47"/>
      <c r="J11" s="47"/>
    </row>
    <row r="12" spans="1:11" ht="15.75" x14ac:dyDescent="0.25">
      <c r="A12" s="45" t="s">
        <v>10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 ht="39.75" customHeight="1" x14ac:dyDescent="0.25">
      <c r="A13" s="12" t="s">
        <v>11</v>
      </c>
      <c r="B13" s="13">
        <v>3.3</v>
      </c>
      <c r="C13" s="48" t="s">
        <v>50</v>
      </c>
      <c r="D13" s="48"/>
      <c r="E13" s="48"/>
      <c r="F13" s="48"/>
      <c r="G13" s="48"/>
      <c r="H13" s="48"/>
      <c r="I13" s="48"/>
      <c r="J13" s="48"/>
    </row>
    <row r="14" spans="1:11" x14ac:dyDescent="0.25">
      <c r="A14" s="12" t="s">
        <v>12</v>
      </c>
      <c r="B14" s="14">
        <v>3.5</v>
      </c>
      <c r="C14" s="48" t="s">
        <v>49</v>
      </c>
      <c r="D14" s="48"/>
      <c r="E14" s="48"/>
      <c r="F14" s="48"/>
      <c r="G14" s="48"/>
      <c r="H14" s="48"/>
      <c r="I14" s="48"/>
      <c r="J14" s="48"/>
    </row>
    <row r="15" spans="1:11" ht="41.25" customHeight="1" x14ac:dyDescent="0.25">
      <c r="A15" s="12" t="s">
        <v>13</v>
      </c>
      <c r="B15" s="19" t="s">
        <v>51</v>
      </c>
      <c r="C15" s="48" t="s">
        <v>52</v>
      </c>
      <c r="D15" s="48"/>
      <c r="E15" s="48"/>
      <c r="F15" s="48"/>
      <c r="G15" s="48"/>
      <c r="H15" s="48"/>
      <c r="I15" s="48"/>
      <c r="J15" s="48"/>
    </row>
    <row r="16" spans="1:11" ht="15.75" x14ac:dyDescent="0.25">
      <c r="A16" s="45" t="s">
        <v>14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 ht="17.25" customHeight="1" x14ac:dyDescent="0.25">
      <c r="A17" s="10" t="s">
        <v>15</v>
      </c>
      <c r="B17" s="49" t="s">
        <v>54</v>
      </c>
      <c r="C17" s="49"/>
      <c r="D17" s="49"/>
      <c r="E17" s="49"/>
      <c r="F17" s="49"/>
      <c r="G17" s="49"/>
      <c r="H17" s="49"/>
      <c r="I17" s="49"/>
      <c r="J17" s="49"/>
    </row>
    <row r="18" spans="1:13" ht="42.75" customHeight="1" x14ac:dyDescent="0.25">
      <c r="A18" s="15" t="s">
        <v>16</v>
      </c>
      <c r="B18" s="49" t="s">
        <v>53</v>
      </c>
      <c r="C18" s="49"/>
      <c r="D18" s="49"/>
      <c r="E18" s="49"/>
      <c r="F18" s="49"/>
      <c r="G18" s="49"/>
      <c r="H18" s="49"/>
      <c r="I18" s="49"/>
      <c r="J18" s="49"/>
    </row>
    <row r="19" spans="1:13" x14ac:dyDescent="0.25">
      <c r="A19" s="15" t="s">
        <v>17</v>
      </c>
      <c r="B19" s="49" t="s">
        <v>55</v>
      </c>
      <c r="C19" s="49"/>
      <c r="D19" s="49"/>
      <c r="E19" s="49"/>
      <c r="F19" s="49"/>
      <c r="G19" s="49"/>
      <c r="H19" s="49"/>
      <c r="I19" s="49"/>
      <c r="J19" s="49"/>
    </row>
    <row r="20" spans="1:13" ht="15.75" x14ac:dyDescent="0.25">
      <c r="A20" s="45" t="s">
        <v>71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 ht="15.75" x14ac:dyDescent="0.25">
      <c r="A21" s="46" t="s">
        <v>18</v>
      </c>
      <c r="B21" s="46"/>
      <c r="C21" s="46"/>
      <c r="D21" s="46"/>
      <c r="E21" s="46"/>
      <c r="F21" s="46"/>
      <c r="G21" s="46"/>
      <c r="H21" s="46"/>
      <c r="I21" s="46"/>
      <c r="J21" s="46"/>
      <c r="K21" s="2"/>
    </row>
    <row r="22" spans="1:13" ht="15" customHeight="1" x14ac:dyDescent="0.25">
      <c r="A22" s="50" t="s">
        <v>19</v>
      </c>
      <c r="B22" s="50"/>
      <c r="C22" s="50" t="s">
        <v>20</v>
      </c>
      <c r="D22" s="50"/>
      <c r="E22" s="50"/>
      <c r="F22" s="50" t="s">
        <v>21</v>
      </c>
      <c r="G22" s="50"/>
      <c r="H22" s="50"/>
      <c r="I22" s="50" t="s">
        <v>22</v>
      </c>
      <c r="J22" s="50"/>
    </row>
    <row r="23" spans="1:13" x14ac:dyDescent="0.25">
      <c r="A23" s="51">
        <v>110125000</v>
      </c>
      <c r="B23" s="51"/>
      <c r="C23" s="51">
        <v>125142247.56</v>
      </c>
      <c r="D23" s="51"/>
      <c r="E23" s="51"/>
      <c r="F23" s="51">
        <f>10929657.8+11500352.24</f>
        <v>22430010.039999999</v>
      </c>
      <c r="G23" s="51"/>
      <c r="H23" s="51"/>
      <c r="I23" s="52">
        <f>+F23/C23</f>
        <v>0.17923611312195614</v>
      </c>
      <c r="J23" s="52"/>
    </row>
    <row r="24" spans="1:13" ht="15.75" x14ac:dyDescent="0.25">
      <c r="A24" s="46" t="s">
        <v>75</v>
      </c>
      <c r="B24" s="46"/>
      <c r="C24" s="46"/>
      <c r="D24" s="46"/>
      <c r="E24" s="46"/>
      <c r="F24" s="46"/>
      <c r="G24" s="46"/>
      <c r="H24" s="46"/>
      <c r="I24" s="46"/>
      <c r="J24" s="46"/>
      <c r="K24" s="2"/>
    </row>
    <row r="25" spans="1:13" x14ac:dyDescent="0.25">
      <c r="A25" s="26"/>
      <c r="B25" s="26"/>
      <c r="C25" s="53" t="s">
        <v>23</v>
      </c>
      <c r="D25" s="54"/>
      <c r="E25" s="53" t="s">
        <v>73</v>
      </c>
      <c r="F25" s="54"/>
      <c r="G25" s="53" t="s">
        <v>74</v>
      </c>
      <c r="H25" s="53"/>
      <c r="I25" s="53" t="s">
        <v>24</v>
      </c>
      <c r="J25" s="54"/>
    </row>
    <row r="26" spans="1:13" ht="38.25" x14ac:dyDescent="0.25">
      <c r="A26" s="16" t="s">
        <v>25</v>
      </c>
      <c r="B26" s="16" t="s">
        <v>26</v>
      </c>
      <c r="C26" s="16" t="s">
        <v>27</v>
      </c>
      <c r="D26" s="16" t="s">
        <v>28</v>
      </c>
      <c r="E26" s="16" t="s">
        <v>29</v>
      </c>
      <c r="F26" s="16" t="s">
        <v>30</v>
      </c>
      <c r="G26" s="16" t="s">
        <v>31</v>
      </c>
      <c r="H26" s="16" t="s">
        <v>32</v>
      </c>
      <c r="I26" s="16" t="s">
        <v>33</v>
      </c>
      <c r="J26" s="16" t="s">
        <v>34</v>
      </c>
    </row>
    <row r="27" spans="1:13" ht="96" x14ac:dyDescent="0.25">
      <c r="A27" s="22" t="s">
        <v>65</v>
      </c>
      <c r="B27" s="28" t="s">
        <v>66</v>
      </c>
      <c r="C27" s="21">
        <v>1066</v>
      </c>
      <c r="D27" s="23">
        <v>125142247.56</v>
      </c>
      <c r="E27" s="21">
        <f>266*2</f>
        <v>532</v>
      </c>
      <c r="F27" s="23">
        <f>31285561.89*2</f>
        <v>62571123.780000001</v>
      </c>
      <c r="G27" s="21">
        <f>252*2</f>
        <v>504</v>
      </c>
      <c r="H27" s="23">
        <v>22430010.039999999</v>
      </c>
      <c r="I27" s="24">
        <f>IF(G27&gt;0,G27/E27,0)</f>
        <v>0.94736842105263153</v>
      </c>
      <c r="J27" s="25">
        <f>IF(H27&gt;0,H27/F27,0)</f>
        <v>0.35847222624391228</v>
      </c>
      <c r="L27" s="30"/>
    </row>
    <row r="28" spans="1:13" ht="15.75" x14ac:dyDescent="0.25">
      <c r="A28" s="45" t="s">
        <v>35</v>
      </c>
      <c r="B28" s="45"/>
      <c r="C28" s="45"/>
      <c r="D28" s="45"/>
      <c r="E28" s="45"/>
      <c r="F28" s="45"/>
      <c r="G28" s="45"/>
      <c r="H28" s="45"/>
      <c r="I28" s="45"/>
      <c r="J28" s="45"/>
      <c r="M28" s="27"/>
    </row>
    <row r="29" spans="1:13" ht="15.75" x14ac:dyDescent="0.25">
      <c r="A29" s="46" t="s">
        <v>36</v>
      </c>
      <c r="B29" s="46"/>
      <c r="C29" s="46"/>
      <c r="D29" s="46"/>
      <c r="E29" s="46"/>
      <c r="F29" s="46"/>
      <c r="G29" s="46"/>
      <c r="H29" s="46"/>
      <c r="I29" s="46"/>
      <c r="J29" s="46"/>
      <c r="K29" s="2"/>
      <c r="M29" s="27"/>
    </row>
    <row r="30" spans="1:13" ht="33.75" customHeight="1" x14ac:dyDescent="0.25">
      <c r="A30" s="17" t="s">
        <v>37</v>
      </c>
      <c r="B30" s="58" t="s">
        <v>65</v>
      </c>
      <c r="C30" s="58"/>
      <c r="D30" s="58"/>
      <c r="E30" s="58"/>
      <c r="F30" s="58"/>
      <c r="G30" s="58"/>
      <c r="H30" s="58"/>
      <c r="I30" s="58"/>
      <c r="J30" s="58"/>
      <c r="M30" s="29"/>
    </row>
    <row r="31" spans="1:13" ht="23.25" customHeight="1" x14ac:dyDescent="0.25">
      <c r="A31" s="17" t="s">
        <v>38</v>
      </c>
      <c r="B31" s="47" t="s">
        <v>68</v>
      </c>
      <c r="C31" s="47"/>
      <c r="D31" s="47"/>
      <c r="E31" s="47"/>
      <c r="F31" s="47"/>
      <c r="G31" s="47"/>
      <c r="H31" s="47"/>
      <c r="I31" s="47"/>
      <c r="J31" s="47"/>
    </row>
    <row r="32" spans="1:13" ht="36" customHeight="1" x14ac:dyDescent="0.25">
      <c r="A32" s="17" t="s">
        <v>39</v>
      </c>
      <c r="B32" s="47" t="s">
        <v>67</v>
      </c>
      <c r="C32" s="47"/>
      <c r="D32" s="47"/>
      <c r="E32" s="47"/>
      <c r="F32" s="47"/>
      <c r="G32" s="47"/>
      <c r="H32" s="47"/>
      <c r="I32" s="47"/>
      <c r="J32" s="47"/>
    </row>
    <row r="33" spans="1:11" ht="58.5" customHeight="1" x14ac:dyDescent="0.25">
      <c r="A33" s="17" t="s">
        <v>40</v>
      </c>
      <c r="B33" s="47" t="s">
        <v>77</v>
      </c>
      <c r="C33" s="47"/>
      <c r="D33" s="47"/>
      <c r="E33" s="47"/>
      <c r="F33" s="47"/>
      <c r="G33" s="47"/>
      <c r="H33" s="47"/>
      <c r="I33" s="47"/>
      <c r="J33" s="47"/>
    </row>
    <row r="34" spans="1:11" ht="15.75" x14ac:dyDescent="0.25">
      <c r="A34" s="45" t="s">
        <v>41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1" ht="15.75" x14ac:dyDescent="0.25">
      <c r="A35" s="56" t="s">
        <v>42</v>
      </c>
      <c r="B35" s="56"/>
      <c r="C35" s="56"/>
      <c r="D35" s="56"/>
      <c r="E35" s="56"/>
      <c r="F35" s="56"/>
      <c r="G35" s="56"/>
      <c r="H35" s="56"/>
      <c r="I35" s="56"/>
      <c r="J35" s="56"/>
      <c r="K35" s="2"/>
    </row>
    <row r="36" spans="1:11" ht="18.7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55" t="s">
        <v>61</v>
      </c>
      <c r="B41" s="55"/>
      <c r="C41" s="55"/>
      <c r="G41" s="55" t="s">
        <v>59</v>
      </c>
      <c r="H41" s="55"/>
      <c r="I41" s="55"/>
      <c r="J41" s="55"/>
    </row>
    <row r="42" spans="1:11" x14ac:dyDescent="0.25">
      <c r="A42" s="55" t="s">
        <v>58</v>
      </c>
      <c r="B42" s="55"/>
      <c r="C42" s="55"/>
      <c r="G42" s="55" t="s">
        <v>60</v>
      </c>
      <c r="H42" s="55"/>
      <c r="I42" s="55"/>
      <c r="J42" s="55"/>
    </row>
  </sheetData>
  <mergeCells count="50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B9:J9"/>
    <mergeCell ref="A22:B22"/>
    <mergeCell ref="C22:E22"/>
    <mergeCell ref="F22:H22"/>
    <mergeCell ref="I22:J22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0:J20"/>
    <mergeCell ref="A21:J21"/>
    <mergeCell ref="B33:J33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8:J28"/>
    <mergeCell ref="A29:J29"/>
    <mergeCell ref="B30:J30"/>
    <mergeCell ref="B31:J31"/>
    <mergeCell ref="B32:J32"/>
    <mergeCell ref="A42:C42"/>
    <mergeCell ref="G42:J42"/>
    <mergeCell ref="A34:J34"/>
    <mergeCell ref="A35:J35"/>
    <mergeCell ref="A36:J36"/>
    <mergeCell ref="A37:J37"/>
    <mergeCell ref="A41:C41"/>
    <mergeCell ref="G41:J41"/>
  </mergeCells>
  <dataValidations count="12">
    <dataValidation allowBlank="1" showInputMessage="1" showErrorMessage="1" prompt="Monto ejecutado en el trimestre" sqref="H26:H27" xr:uid="{A5E57E2E-E5B1-4B75-A195-B71471CB8DD6}"/>
    <dataValidation allowBlank="1" showInputMessage="1" showErrorMessage="1" prompt="Meta alcanzada en el trimestre" sqref="G26:G27" xr:uid="{654A8D8D-C661-46DE-B6E4-76D7A8B76446}"/>
    <dataValidation allowBlank="1" showInputMessage="1" showErrorMessage="1" prompt="Monto presupuestado para el producto" sqref="D26:D27 F26:F27" xr:uid="{921F7EF3-23A3-4A92-B667-4C35A4BFAB0D}"/>
    <dataValidation allowBlank="1" showInputMessage="1" showErrorMessage="1" prompt="Meta anual del indicador" sqref="C26:C27 E26:E27" xr:uid="{0FDAA681-E29C-4D74-ACDD-FEC2DF061730}"/>
    <dataValidation allowBlank="1" showInputMessage="1" showErrorMessage="1" prompt="Nombre del indicador" sqref="B26:B27" xr:uid="{6499CEFE-D556-4E96-B135-078D606939D2}"/>
    <dataValidation allowBlank="1" showInputMessage="1" showErrorMessage="1" prompt="Nombre de cada producto" sqref="A26:A27" xr:uid="{AEAE55CF-C2DB-43DC-994F-497C31E6513C}"/>
    <dataValidation allowBlank="1" showInputMessage="1" showErrorMessage="1" prompt="¿En qué consiste el programa?" sqref="B18:J18" xr:uid="{573654D8-7658-4BB1-819A-D95CBF3CAFA1}"/>
    <dataValidation allowBlank="1" showInputMessage="1" showErrorMessage="1" prompt="Presupuesto del programa" sqref="A23:C23 F23" xr:uid="{CC40FCAF-5138-4291-B4AA-D5FB6F6A13EC}"/>
    <dataValidation allowBlank="1" showInputMessage="1" showErrorMessage="1" prompt="Oportunidades de mejora identificadas" sqref="A36:J36" xr:uid="{A13B80F9-914C-4A0E-9F5C-CA012E20B992}"/>
    <dataValidation allowBlank="1" showInputMessage="1" showErrorMessage="1" prompt="¿A quién va dirigido el programa?, ¿qué característica tiene esta población que requiere ser beneficiada?" sqref="B19:J19" xr:uid="{467AC7A5-1226-495B-93FA-7B27AFC0FDA4}"/>
    <dataValidation allowBlank="1" showInputMessage="1" prompt="Nombre del capítulo" sqref="B7:J9" xr:uid="{8D246931-FA93-4755-BC07-12A82D381CE9}"/>
    <dataValidation allowBlank="1" sqref="A7" xr:uid="{31A869ED-9800-4804-95D6-636B5A980AD9}"/>
  </dataValidations>
  <pageMargins left="0.7" right="0.7" top="0.75" bottom="0.75" header="0.3" footer="0.3"/>
  <pageSetup scale="64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7951</vt:lpstr>
      <vt:lpstr>7952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MARLENNY BEATRIZ PERALTA AGUERO</cp:lastModifiedBy>
  <cp:lastPrinted>2024-04-17T18:15:46Z</cp:lastPrinted>
  <dcterms:created xsi:type="dcterms:W3CDTF">2022-03-02T18:39:17Z</dcterms:created>
  <dcterms:modified xsi:type="dcterms:W3CDTF">2024-07-04T12:58:18Z</dcterms:modified>
</cp:coreProperties>
</file>